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checkCompatibility="1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КАИП!$24:$26</definedName>
    <definedName name="_xlnm.Print_Area" localSheetId="0">КАИП!$A$1:$L$72</definedName>
  </definedNames>
  <calcPr calcId="145621" refMode="R1C1"/>
</workbook>
</file>

<file path=xl/calcChain.xml><?xml version="1.0" encoding="utf-8"?>
<calcChain xmlns="http://schemas.openxmlformats.org/spreadsheetml/2006/main">
  <c r="H44" i="3" l="1"/>
  <c r="H59" i="3"/>
  <c r="H69" i="3"/>
  <c r="P25" i="3"/>
  <c r="H64" i="3"/>
  <c r="H50" i="3" s="1"/>
  <c r="E19" i="3"/>
  <c r="H51" i="3"/>
  <c r="H67" i="3"/>
  <c r="J53" i="3"/>
  <c r="H53" i="3"/>
  <c r="L59" i="3"/>
  <c r="J59" i="3"/>
  <c r="J32" i="3"/>
  <c r="J37" i="3"/>
  <c r="H35" i="3"/>
  <c r="H42" i="3"/>
  <c r="H37" i="3" l="1"/>
  <c r="H32" i="3"/>
  <c r="J50" i="3"/>
  <c r="J51" i="3"/>
  <c r="J52" i="3"/>
  <c r="E20" i="3"/>
  <c r="H52" i="3" l="1"/>
  <c r="H49" i="3" s="1"/>
  <c r="L50" i="3" l="1"/>
  <c r="I19" i="3"/>
  <c r="G19" i="3"/>
  <c r="G20" i="3"/>
  <c r="L51" i="3"/>
  <c r="J69" i="3"/>
  <c r="L67" i="3"/>
  <c r="J67" i="3"/>
  <c r="E16" i="3"/>
  <c r="E17" i="3"/>
  <c r="L34" i="3"/>
  <c r="J34" i="3"/>
  <c r="H34" i="3"/>
  <c r="L33" i="3"/>
  <c r="J33" i="3"/>
  <c r="H33" i="3"/>
  <c r="L32" i="3"/>
  <c r="H31" i="3" l="1"/>
  <c r="H29" i="3"/>
  <c r="H28" i="3"/>
  <c r="L69" i="3"/>
  <c r="L30" i="3"/>
  <c r="J30" i="3"/>
  <c r="L29" i="3"/>
  <c r="J29" i="3"/>
  <c r="I20" i="3"/>
  <c r="J64" i="3"/>
  <c r="J35" i="3"/>
  <c r="G18" i="3" l="1"/>
  <c r="L64" i="3" l="1"/>
  <c r="I17" i="3" l="1"/>
  <c r="L35" i="3"/>
  <c r="E18" i="3" l="1"/>
  <c r="E21" i="3" s="1"/>
  <c r="I18" i="3"/>
  <c r="H30" i="3"/>
  <c r="G17" i="3" l="1"/>
  <c r="I16" i="3"/>
  <c r="I21" i="3" s="1"/>
  <c r="G16" i="3"/>
  <c r="G21" i="3" l="1"/>
  <c r="L28" i="3"/>
  <c r="L27" i="3" s="1"/>
  <c r="J49" i="3"/>
  <c r="J28" i="3"/>
  <c r="L49" i="3"/>
  <c r="L31" i="3"/>
  <c r="J31" i="3"/>
  <c r="J27" i="3" l="1"/>
  <c r="Q25" i="3" s="1"/>
  <c r="H27" i="3"/>
  <c r="O25" i="3" s="1"/>
</calcChain>
</file>

<file path=xl/sharedStrings.xml><?xml version="1.0" encoding="utf-8"?>
<sst xmlns="http://schemas.openxmlformats.org/spreadsheetml/2006/main" count="187" uniqueCount="103">
  <si>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</si>
  <si>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</si>
  <si>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</si>
  <si>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</si>
  <si>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</si>
  <si>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</si>
  <si>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</si>
  <si>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</si>
  <si>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</si>
  <si>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</si>
  <si>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</si>
  <si>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</si>
  <si>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</si>
  <si>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</si>
  <si>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</si>
  <si>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</si>
  <si>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</si>
  <si>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</si>
  <si>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</si>
  <si>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410</t>
  </si>
  <si>
    <t>0200000000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</si>
  <si>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</si>
  <si>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</si>
  <si>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</si>
  <si>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</si>
  <si>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</si>
  <si>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</si>
  <si>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</si>
  <si>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</si>
  <si>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</si>
  <si>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</si>
  <si>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</si>
  <si>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Сумма 
на 2021 год</t>
  </si>
  <si>
    <t xml:space="preserve"> Сумма 
на 2021 год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</si>
  <si>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</si>
  <si>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</si>
  <si>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</si>
  <si>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</si>
  <si>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Сумма 
на 2022 год</t>
  </si>
  <si>
    <t xml:space="preserve"> Сумма 
на 2022 год</t>
  </si>
  <si>
    <t>161F36748S</t>
  </si>
  <si>
    <t>Приобретение жилых помещений для переселения граждан из аварийного жилищного фонда</t>
  </si>
  <si>
    <t>10</t>
  </si>
  <si>
    <t>1610013170</t>
  </si>
  <si>
    <t>Муниципальная программа города Ачинска "Развитие транспортной системы"</t>
  </si>
  <si>
    <t>1200000000</t>
  </si>
  <si>
    <t>161F367483</t>
  </si>
  <si>
    <t>161F367484</t>
  </si>
  <si>
    <t>0502</t>
  </si>
  <si>
    <t>0230075870</t>
  </si>
  <si>
    <t>1610013180</t>
  </si>
  <si>
    <t>Муниципальная программа города Ачинска "Развитие культуры"</t>
  </si>
  <si>
    <t>0703</t>
  </si>
  <si>
    <t>2021/
2022</t>
  </si>
  <si>
    <t>Перечень строек и объектов
на 2021 год и плановый период 2022-2023 годов</t>
  </si>
  <si>
    <t>Сумма 
на 2023 год</t>
  </si>
  <si>
    <t xml:space="preserve"> Сумма 
на 2023 год</t>
  </si>
  <si>
    <t>2021/   2023</t>
  </si>
  <si>
    <t>2021/          2022</t>
  </si>
  <si>
    <t>2021</t>
  </si>
  <si>
    <t>2021/ 2023</t>
  </si>
  <si>
    <t>0409</t>
  </si>
  <si>
    <t>1210072220</t>
  </si>
  <si>
    <t>Строительство 3- х многоквартирных жилых домов в Юго - Восточном районе города Ачинска</t>
  </si>
  <si>
    <t>к решению Ачинского городского Совета депутатов</t>
  </si>
  <si>
    <t>Приложение 9</t>
  </si>
  <si>
    <t>Техническое присоединение к электрическим сетям 3-х многоквартирных жилых домов в Юго - Восточном районе города Ачинска</t>
  </si>
  <si>
    <t>Строительство тепловых сетей в Юго - Восточном районе города Ачинска</t>
  </si>
  <si>
    <t>от 04.12.2020 № 6-25р</t>
  </si>
  <si>
    <t xml:space="preserve">Технологическое присоединение уличных энергопринимающих устройств в районе малоэтажной застройки "Зеленая горка" </t>
  </si>
  <si>
    <t>1640013170</t>
  </si>
  <si>
    <t>Приложение 8</t>
  </si>
  <si>
    <t>085А155193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</si>
  <si>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</t>
  </si>
  <si>
    <t>Реконструкция нежилого здания для размещения МБУДО "Ачинская детская художественная школа 
им. А.М. Знака"</t>
  </si>
  <si>
    <t>Кадастровые работы (технический паспорт) для многоквартирного жилого дома в Юго - Восточном районе города Ачинска</t>
  </si>
  <si>
    <t>0406</t>
  </si>
  <si>
    <t>0410075720</t>
  </si>
  <si>
    <t>04100S5720</t>
  </si>
  <si>
    <t>04200S4970</t>
  </si>
  <si>
    <t>Разработка проектно-сметной документации на берегоукрепление реки Чулым в городе Ачинске</t>
  </si>
  <si>
    <t>1210086050</t>
  </si>
  <si>
    <t>Устройство тротуара с покрытием из брусчатки со стороны ул. Декабристов до Д/С № 38</t>
  </si>
  <si>
    <t>Государственная экспертиза проекта и проверки достоверности определения сметной стоимости объекта культурного наследия "Дом жилой, конца XIX вв.", расположенного по адресу: ул. Ленина, 87</t>
  </si>
  <si>
    <t>0113</t>
  </si>
  <si>
    <t>0850013240</t>
  </si>
  <si>
    <t>Авторский надзор за  строительством многоквартирных жилых домов в Юго - Восточном районе города Ачинска</t>
  </si>
  <si>
    <t xml:space="preserve">Строительство наружных сетей за границей земельного участка для многоквартирного жилого дома  в Юго - Восточном районе города Ачинска </t>
  </si>
  <si>
    <t>12100S4410</t>
  </si>
  <si>
    <t>Проектные работы, инженерно - геодезические, инженерно - геологические изыскания обустройство тротуаров на улицах  и переулках города</t>
  </si>
  <si>
    <t>Проектные и изыскательские работы, проект межевания и проект планировки территории для реконструкции транзитной автодороги, проходящей по пути следования ш. "Байкал" (от пересечения с ул. Чуприянова до ул. Кравченко) - ул. Кравченко (от пересечения с ш. "Байкал" до ул. 5-го Июля) - ул. 5 - го Июля (от пересечения с ул. Кравченко до автодорожного путепровода по ул. 5-го Июля) в г. Ачинске, в том числе получение положительного результата государственной экспертизы проектной документации, результатов инженерных изысканий, положительного заключения проверки достоверности сметной стоимости</t>
  </si>
  <si>
    <t>0410086300</t>
  </si>
  <si>
    <t>Устройство водопроводной сети по                ул. Заречная</t>
  </si>
  <si>
    <t>Технологическое присоединение уличных энергопринимающих устройств многоквартирного жилого дома по ул. Индустриальная</t>
  </si>
  <si>
    <t>Разработка проектно-сметной документации на строительство двух многоквартирных жилых домов в Юго - Восточном районе города Ачинска</t>
  </si>
  <si>
    <t>Историко-культурная экспертиза земельного участка для  разработки проектно-сметной документации строительства жилого дома по ул. Голубева</t>
  </si>
  <si>
    <t>Проектные работы для строительства канализационной сети от жилого дома 10 Б Южной Промзоны города Ачинска до точки подключения к централизованной канализационной сети</t>
  </si>
  <si>
    <t>0800000000</t>
  </si>
  <si>
    <t>Разработка проектно-сметной документации на строительство жилого дома по ул. Голубева</t>
  </si>
  <si>
    <t>0420074970</t>
  </si>
  <si>
    <t>Разработка научно-проектной документации для проведения работ по сохранению объекта культурного наследия "Дом жилой, конца XIX века", расположенного по адресу: по ул.Воеводы Тухачевского,15</t>
  </si>
  <si>
    <t>0850083010</t>
  </si>
  <si>
    <t>от 27.08.2021 №  14-72р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</si>
</sst>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left" vertical="center" wrapText="1"/>
    </xf>
    <xf numFmtId="1" fontId="1" fillId="0" borderId="10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" fontId="1" fillId="2" borderId="0" xfId="0" applyNumberFormat="1" applyFont="1" applyFill="1"/>
    <xf numFmtId="0" fontId="1" fillId="2" borderId="0" xfId="0" applyFont="1" applyFill="1" applyAlignment="1">
      <alignment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Q72"/>
  <sheetViews>
    <sheetView showGridLines="0" tabSelected="1" view="pageBreakPreview" zoomScale="70" zoomScaleNormal="70" zoomScaleSheetLayoutView="70" workbookViewId="0">
      <selection activeCell="H3" sqref="H3"/>
    </sheetView>
  </sheetViews>
  <sheetFormatPr defaultColWidth="9.140625" defaultRowHeight="12.75" customHeight="1" outlineLevelRow="1" x14ac:dyDescent="0.3"/>
  <cols>
    <col min="1" max="1" width="5.140625" style="7" customWidth="1"/>
    <col min="2" max="2" width="47" style="4" customWidth="1"/>
    <col min="3" max="3" width="9.7109375" style="4" customWidth="1"/>
    <col min="4" max="4" width="13" style="10" customWidth="1"/>
    <col min="5" max="5" width="16.5703125" style="4" customWidth="1"/>
    <col min="6" max="6" width="8.7109375" style="4" customWidth="1"/>
    <col min="7" max="7" width="8.5703125" style="4" customWidth="1"/>
    <col min="8" max="8" width="14.140625" style="4" customWidth="1"/>
    <col min="9" max="9" width="7.42578125" style="4" customWidth="1"/>
    <col min="10" max="10" width="11.28515625" style="4" customWidth="1"/>
    <col min="11" max="11" width="10.85546875" style="4" customWidth="1"/>
    <col min="12" max="12" width="21" style="4" customWidth="1"/>
    <col min="13" max="14" width="9.140625" style="4"/>
    <col min="15" max="15" width="13.28515625" style="4" bestFit="1" customWidth="1"/>
    <col min="16" max="16384" width="9.140625" style="4"/>
  </cols>
  <sheetData>
    <row r="1" spans="1:12" ht="18.75" x14ac:dyDescent="0.3">
      <c r="H1" s="4" t="s">
        <v>71</v>
      </c>
    </row>
    <row r="2" spans="1:12" ht="18.75" x14ac:dyDescent="0.3">
      <c r="H2" s="43" t="s">
        <v>64</v>
      </c>
      <c r="I2" s="43"/>
      <c r="J2" s="43"/>
      <c r="K2" s="43"/>
      <c r="L2" s="43"/>
    </row>
    <row r="3" spans="1:12" ht="18.75" x14ac:dyDescent="0.3">
      <c r="H3" s="4" t="s">
        <v>102</v>
      </c>
    </row>
    <row r="5" spans="1:12" ht="18.600000000000001" customHeight="1" x14ac:dyDescent="0.3">
      <c r="H5" s="4" t="s">
        <v>65</v>
      </c>
    </row>
    <row r="6" spans="1:12" ht="18.75" x14ac:dyDescent="0.3">
      <c r="H6" s="43" t="s">
        <v>64</v>
      </c>
      <c r="I6" s="43"/>
      <c r="J6" s="43"/>
      <c r="K6" s="43"/>
      <c r="L6" s="43"/>
    </row>
    <row r="7" spans="1:12" ht="18.75" x14ac:dyDescent="0.3">
      <c r="H7" s="4" t="s">
        <v>68</v>
      </c>
    </row>
    <row r="8" spans="1:12" ht="18.75" x14ac:dyDescent="0.3"/>
    <row r="9" spans="1:12" s="6" customFormat="1" ht="18.75" x14ac:dyDescent="0.2">
      <c r="D9" s="7"/>
    </row>
    <row r="10" spans="1:12" s="6" customFormat="1" ht="18.75" x14ac:dyDescent="0.2">
      <c r="D10" s="7"/>
    </row>
    <row r="11" spans="1:12" s="6" customFormat="1" ht="42.75" customHeight="1" x14ac:dyDescent="0.2">
      <c r="A11" s="63" t="s">
        <v>54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</row>
    <row r="12" spans="1:12" s="6" customFormat="1" ht="18.75" x14ac:dyDescent="0.2">
      <c r="A12" s="38"/>
      <c r="B12" s="7"/>
      <c r="C12" s="7"/>
      <c r="D12" s="7"/>
      <c r="E12" s="7"/>
    </row>
    <row r="13" spans="1:12" s="6" customFormat="1" ht="18.75" x14ac:dyDescent="0.2">
      <c r="D13" s="7"/>
      <c r="J13" s="11" t="s">
        <v>3</v>
      </c>
    </row>
    <row r="14" spans="1:12" ht="66.75" customHeight="1" x14ac:dyDescent="0.3">
      <c r="A14" s="39" t="s">
        <v>1</v>
      </c>
      <c r="B14" s="64" t="s">
        <v>2</v>
      </c>
      <c r="C14" s="65"/>
      <c r="D14" s="66"/>
      <c r="E14" s="57" t="s">
        <v>32</v>
      </c>
      <c r="F14" s="57"/>
      <c r="G14" s="57" t="s">
        <v>38</v>
      </c>
      <c r="H14" s="57"/>
      <c r="I14" s="57" t="s">
        <v>55</v>
      </c>
      <c r="J14" s="57"/>
    </row>
    <row r="15" spans="1:12" ht="18.75" x14ac:dyDescent="0.3">
      <c r="A15" s="39">
        <v>1</v>
      </c>
      <c r="B15" s="64" t="s">
        <v>4</v>
      </c>
      <c r="C15" s="65"/>
      <c r="D15" s="66"/>
      <c r="E15" s="57" t="s">
        <v>5</v>
      </c>
      <c r="F15" s="57"/>
      <c r="G15" s="57" t="s">
        <v>6</v>
      </c>
      <c r="H15" s="57"/>
      <c r="I15" s="57" t="s">
        <v>22</v>
      </c>
      <c r="J15" s="57"/>
    </row>
    <row r="16" spans="1:12" ht="42" customHeight="1" outlineLevel="1" x14ac:dyDescent="0.3">
      <c r="A16" s="1">
        <v>1</v>
      </c>
      <c r="B16" s="48" t="s">
        <v>17</v>
      </c>
      <c r="C16" s="48"/>
      <c r="D16" s="48"/>
      <c r="E16" s="62">
        <f>H67</f>
        <v>67931277.010000005</v>
      </c>
      <c r="F16" s="62"/>
      <c r="G16" s="62">
        <f t="shared" ref="G16" si="0">J67</f>
        <v>99628800</v>
      </c>
      <c r="H16" s="62"/>
      <c r="I16" s="62">
        <f t="shared" ref="I16" si="1">L67</f>
        <v>73627700</v>
      </c>
      <c r="J16" s="62"/>
    </row>
    <row r="17" spans="1:17" ht="42" customHeight="1" outlineLevel="1" x14ac:dyDescent="0.3">
      <c r="A17" s="1">
        <v>2</v>
      </c>
      <c r="B17" s="48" t="s">
        <v>34</v>
      </c>
      <c r="C17" s="48"/>
      <c r="D17" s="48"/>
      <c r="E17" s="62">
        <f>H37+H64</f>
        <v>191515783.22000003</v>
      </c>
      <c r="F17" s="62"/>
      <c r="G17" s="62">
        <f>J37+J64</f>
        <v>326815319.18000001</v>
      </c>
      <c r="H17" s="62"/>
      <c r="I17" s="62">
        <f>L37+L64</f>
        <v>0</v>
      </c>
      <c r="J17" s="62"/>
    </row>
    <row r="18" spans="1:17" ht="66.599999999999994" customHeight="1" outlineLevel="1" x14ac:dyDescent="0.3">
      <c r="A18" s="1">
        <v>3</v>
      </c>
      <c r="B18" s="68" t="s">
        <v>28</v>
      </c>
      <c r="C18" s="69"/>
      <c r="D18" s="70"/>
      <c r="E18" s="49">
        <f>H35+H53</f>
        <v>36048686.490000002</v>
      </c>
      <c r="F18" s="50"/>
      <c r="G18" s="49">
        <f>J35+J53</f>
        <v>4320708.41</v>
      </c>
      <c r="H18" s="50"/>
      <c r="I18" s="49">
        <f>L35</f>
        <v>10284963.17</v>
      </c>
      <c r="J18" s="50"/>
    </row>
    <row r="19" spans="1:17" ht="51.75" customHeight="1" outlineLevel="1" x14ac:dyDescent="0.3">
      <c r="A19" s="1">
        <v>4</v>
      </c>
      <c r="B19" s="48" t="s">
        <v>44</v>
      </c>
      <c r="C19" s="48"/>
      <c r="D19" s="48"/>
      <c r="E19" s="62">
        <f>H59</f>
        <v>16923273.210000001</v>
      </c>
      <c r="F19" s="62"/>
      <c r="G19" s="62">
        <f t="shared" ref="G19" si="2">J59</f>
        <v>5513700</v>
      </c>
      <c r="H19" s="62"/>
      <c r="I19" s="62">
        <f t="shared" ref="I19" si="3">L59</f>
        <v>5513700</v>
      </c>
      <c r="J19" s="62"/>
    </row>
    <row r="20" spans="1:17" ht="51.75" customHeight="1" outlineLevel="1" x14ac:dyDescent="0.3">
      <c r="A20" s="1">
        <v>5</v>
      </c>
      <c r="B20" s="48" t="s">
        <v>51</v>
      </c>
      <c r="C20" s="48"/>
      <c r="D20" s="48"/>
      <c r="E20" s="49">
        <f>H69</f>
        <v>21320037.23</v>
      </c>
      <c r="F20" s="50"/>
      <c r="G20" s="49">
        <f>J70</f>
        <v>43851914.460000001</v>
      </c>
      <c r="H20" s="50"/>
      <c r="I20" s="49">
        <f t="shared" ref="I20" si="4">L70</f>
        <v>0</v>
      </c>
      <c r="J20" s="50"/>
    </row>
    <row r="21" spans="1:17" ht="18.75" x14ac:dyDescent="0.3">
      <c r="A21" s="71" t="s">
        <v>0</v>
      </c>
      <c r="B21" s="72"/>
      <c r="C21" s="72"/>
      <c r="D21" s="73"/>
      <c r="E21" s="62">
        <f>SUM(E16:F18)+E19+E20</f>
        <v>333739057.16000003</v>
      </c>
      <c r="F21" s="62"/>
      <c r="G21" s="62">
        <f t="shared" ref="G21" si="5">SUM(G16:H18)+G19+G20</f>
        <v>480130442.05000001</v>
      </c>
      <c r="H21" s="62"/>
      <c r="I21" s="62">
        <f t="shared" ref="I21" si="6">SUM(I16:J18)+I19+I20</f>
        <v>89426363.170000002</v>
      </c>
      <c r="J21" s="62"/>
    </row>
    <row r="22" spans="1:17" ht="15.75" customHeight="1" x14ac:dyDescent="0.3">
      <c r="A22" s="38"/>
      <c r="B22" s="8"/>
      <c r="C22" s="8"/>
      <c r="D22" s="8"/>
      <c r="E22" s="8"/>
    </row>
    <row r="23" spans="1:17" ht="18.75" x14ac:dyDescent="0.3">
      <c r="L23" s="11" t="s">
        <v>3</v>
      </c>
    </row>
    <row r="24" spans="1:17" ht="36.75" customHeight="1" x14ac:dyDescent="0.3">
      <c r="A24" s="67" t="s">
        <v>1</v>
      </c>
      <c r="B24" s="57" t="s">
        <v>21</v>
      </c>
      <c r="C24" s="57" t="s">
        <v>23</v>
      </c>
      <c r="D24" s="57"/>
      <c r="E24" s="57"/>
      <c r="F24" s="57"/>
      <c r="G24" s="57" t="s">
        <v>7</v>
      </c>
      <c r="H24" s="58" t="s">
        <v>33</v>
      </c>
      <c r="I24" s="59"/>
      <c r="J24" s="58" t="s">
        <v>39</v>
      </c>
      <c r="K24" s="59"/>
      <c r="L24" s="57" t="s">
        <v>56</v>
      </c>
    </row>
    <row r="25" spans="1:17" ht="59.25" customHeight="1" x14ac:dyDescent="0.3">
      <c r="A25" s="67"/>
      <c r="B25" s="57"/>
      <c r="C25" s="12" t="s">
        <v>24</v>
      </c>
      <c r="D25" s="12" t="s">
        <v>25</v>
      </c>
      <c r="E25" s="12" t="s">
        <v>26</v>
      </c>
      <c r="F25" s="12" t="s">
        <v>27</v>
      </c>
      <c r="G25" s="57"/>
      <c r="H25" s="60"/>
      <c r="I25" s="61"/>
      <c r="J25" s="60"/>
      <c r="K25" s="61"/>
      <c r="L25" s="57"/>
      <c r="O25" s="42">
        <f>H27-E21</f>
        <v>0</v>
      </c>
      <c r="P25" s="42">
        <f t="shared" ref="P25:Q25" si="7">I27-F21</f>
        <v>0</v>
      </c>
      <c r="Q25" s="42">
        <f t="shared" si="7"/>
        <v>0</v>
      </c>
    </row>
    <row r="26" spans="1:17" ht="18.75" x14ac:dyDescent="0.3">
      <c r="A26" s="9">
        <v>1</v>
      </c>
      <c r="B26" s="2" t="s">
        <v>4</v>
      </c>
      <c r="C26" s="2" t="s">
        <v>5</v>
      </c>
      <c r="D26" s="2" t="s">
        <v>6</v>
      </c>
      <c r="E26" s="2" t="s">
        <v>22</v>
      </c>
      <c r="F26" s="1">
        <v>6</v>
      </c>
      <c r="G26" s="1">
        <v>7</v>
      </c>
      <c r="H26" s="74">
        <v>8</v>
      </c>
      <c r="I26" s="75"/>
      <c r="J26" s="64" t="s">
        <v>16</v>
      </c>
      <c r="K26" s="66"/>
      <c r="L26" s="2" t="s">
        <v>42</v>
      </c>
    </row>
    <row r="27" spans="1:17" ht="25.15" customHeight="1" x14ac:dyDescent="0.3">
      <c r="A27" s="9">
        <v>1</v>
      </c>
      <c r="B27" s="48" t="s">
        <v>8</v>
      </c>
      <c r="C27" s="48"/>
      <c r="D27" s="48"/>
      <c r="E27" s="48"/>
      <c r="F27" s="48"/>
      <c r="G27" s="48"/>
      <c r="H27" s="49">
        <f>H28+H29+H30</f>
        <v>333739057.16000003</v>
      </c>
      <c r="I27" s="50"/>
      <c r="J27" s="49">
        <f>J28+J29+J30</f>
        <v>480130442.05000001</v>
      </c>
      <c r="K27" s="50"/>
      <c r="L27" s="5">
        <f>L28+L29+L30</f>
        <v>89426363.170000002</v>
      </c>
    </row>
    <row r="28" spans="1:17" ht="22.15" customHeight="1" x14ac:dyDescent="0.3">
      <c r="A28" s="9">
        <v>2</v>
      </c>
      <c r="B28" s="3" t="s">
        <v>9</v>
      </c>
      <c r="C28" s="3"/>
      <c r="D28" s="2"/>
      <c r="E28" s="3"/>
      <c r="F28" s="3"/>
      <c r="G28" s="3"/>
      <c r="H28" s="49">
        <f>H32+H50</f>
        <v>76614875.379999995</v>
      </c>
      <c r="I28" s="50"/>
      <c r="J28" s="49">
        <f>J32+J50</f>
        <v>34339995.090000004</v>
      </c>
      <c r="K28" s="50"/>
      <c r="L28" s="5">
        <f>L32+L50</f>
        <v>15798663.17</v>
      </c>
    </row>
    <row r="29" spans="1:17" ht="22.15" customHeight="1" x14ac:dyDescent="0.3">
      <c r="A29" s="9">
        <v>3</v>
      </c>
      <c r="B29" s="3" t="s">
        <v>10</v>
      </c>
      <c r="C29" s="3"/>
      <c r="D29" s="2"/>
      <c r="E29" s="3"/>
      <c r="F29" s="3"/>
      <c r="G29" s="3"/>
      <c r="H29" s="49">
        <f>H33+H51</f>
        <v>133123342.74000001</v>
      </c>
      <c r="I29" s="50"/>
      <c r="J29" s="49">
        <f>J33+J51</f>
        <v>191493182.53</v>
      </c>
      <c r="K29" s="50"/>
      <c r="L29" s="5">
        <f>L33+L51</f>
        <v>73627700</v>
      </c>
    </row>
    <row r="30" spans="1:17" ht="22.15" customHeight="1" x14ac:dyDescent="0.3">
      <c r="A30" s="9">
        <v>4</v>
      </c>
      <c r="B30" s="3" t="s">
        <v>11</v>
      </c>
      <c r="C30" s="3"/>
      <c r="D30" s="2"/>
      <c r="E30" s="3"/>
      <c r="F30" s="3"/>
      <c r="G30" s="3"/>
      <c r="H30" s="49">
        <f>H34+H52</f>
        <v>124000839.04000001</v>
      </c>
      <c r="I30" s="50"/>
      <c r="J30" s="49">
        <f>J34+J52</f>
        <v>254297264.43000001</v>
      </c>
      <c r="K30" s="50"/>
      <c r="L30" s="13">
        <f>L34+L52</f>
        <v>0</v>
      </c>
    </row>
    <row r="31" spans="1:17" s="19" customFormat="1" ht="37.5" x14ac:dyDescent="0.3">
      <c r="A31" s="9">
        <v>5</v>
      </c>
      <c r="B31" s="15" t="s">
        <v>12</v>
      </c>
      <c r="C31" s="20" t="s">
        <v>13</v>
      </c>
      <c r="D31" s="20"/>
      <c r="E31" s="15"/>
      <c r="F31" s="15"/>
      <c r="G31" s="15"/>
      <c r="H31" s="46">
        <f>H32+H33+H34</f>
        <v>200451956.5</v>
      </c>
      <c r="I31" s="47"/>
      <c r="J31" s="46">
        <f>J32+J33+J34</f>
        <v>327873437.69999999</v>
      </c>
      <c r="K31" s="47"/>
      <c r="L31" s="17">
        <f>L32+L33+L34</f>
        <v>10284963.17</v>
      </c>
    </row>
    <row r="32" spans="1:17" s="19" customFormat="1" ht="21.6" customHeight="1" x14ac:dyDescent="0.3">
      <c r="A32" s="9">
        <v>6</v>
      </c>
      <c r="B32" s="15" t="s">
        <v>9</v>
      </c>
      <c r="C32" s="15"/>
      <c r="D32" s="20"/>
      <c r="E32" s="15"/>
      <c r="F32" s="15"/>
      <c r="G32" s="15"/>
      <c r="H32" s="46">
        <f>H36+H39+H43+H38+H40+H48+H41+H42+H44+H45</f>
        <v>39014051.730000004</v>
      </c>
      <c r="I32" s="47"/>
      <c r="J32" s="46">
        <f>J36+J39+J43+J38+J40+J48+J41+J42+J44+J45</f>
        <v>25125185.150000002</v>
      </c>
      <c r="K32" s="47"/>
      <c r="L32" s="17">
        <f>L36+L39+L43</f>
        <v>10284963.17</v>
      </c>
    </row>
    <row r="33" spans="1:12" s="19" customFormat="1" ht="21.6" customHeight="1" x14ac:dyDescent="0.3">
      <c r="A33" s="9">
        <v>7</v>
      </c>
      <c r="B33" s="15" t="s">
        <v>10</v>
      </c>
      <c r="C33" s="15"/>
      <c r="D33" s="20"/>
      <c r="E33" s="15"/>
      <c r="F33" s="15"/>
      <c r="G33" s="15"/>
      <c r="H33" s="46">
        <f>H47</f>
        <v>52330565.729999997</v>
      </c>
      <c r="I33" s="56"/>
      <c r="J33" s="46">
        <f>J47</f>
        <v>79274452.549999997</v>
      </c>
      <c r="K33" s="56"/>
      <c r="L33" s="17">
        <f>L47</f>
        <v>0</v>
      </c>
    </row>
    <row r="34" spans="1:12" s="19" customFormat="1" ht="21.6" customHeight="1" x14ac:dyDescent="0.3">
      <c r="A34" s="9">
        <v>8</v>
      </c>
      <c r="B34" s="15" t="s">
        <v>11</v>
      </c>
      <c r="C34" s="15"/>
      <c r="D34" s="20"/>
      <c r="E34" s="15"/>
      <c r="F34" s="15"/>
      <c r="G34" s="15"/>
      <c r="H34" s="46">
        <f>H46</f>
        <v>109107339.04000001</v>
      </c>
      <c r="I34" s="56"/>
      <c r="J34" s="46">
        <f>J46</f>
        <v>223473800</v>
      </c>
      <c r="K34" s="56"/>
      <c r="L34" s="17">
        <f>L46</f>
        <v>0</v>
      </c>
    </row>
    <row r="35" spans="1:12" s="19" customFormat="1" ht="102" customHeight="1" x14ac:dyDescent="0.3">
      <c r="A35" s="9">
        <v>9</v>
      </c>
      <c r="B35" s="15" t="s">
        <v>28</v>
      </c>
      <c r="C35" s="15"/>
      <c r="D35" s="20"/>
      <c r="E35" s="20" t="s">
        <v>29</v>
      </c>
      <c r="F35" s="15"/>
      <c r="G35" s="15"/>
      <c r="H35" s="46">
        <f>H36</f>
        <v>25565628.09</v>
      </c>
      <c r="I35" s="47"/>
      <c r="J35" s="46">
        <f>J36</f>
        <v>4320708.41</v>
      </c>
      <c r="K35" s="47"/>
      <c r="L35" s="17">
        <f>L36</f>
        <v>10284963.17</v>
      </c>
    </row>
    <row r="36" spans="1:12" s="19" customFormat="1" ht="37.5" x14ac:dyDescent="0.3">
      <c r="A36" s="9">
        <v>10</v>
      </c>
      <c r="B36" s="15" t="s">
        <v>37</v>
      </c>
      <c r="C36" s="20" t="s">
        <v>13</v>
      </c>
      <c r="D36" s="20" t="s">
        <v>30</v>
      </c>
      <c r="E36" s="20" t="s">
        <v>31</v>
      </c>
      <c r="F36" s="20" t="s">
        <v>19</v>
      </c>
      <c r="G36" s="20" t="s">
        <v>57</v>
      </c>
      <c r="H36" s="46">
        <v>25565628.09</v>
      </c>
      <c r="I36" s="47"/>
      <c r="J36" s="46">
        <v>4320708.41</v>
      </c>
      <c r="K36" s="47"/>
      <c r="L36" s="17">
        <v>10284963.17</v>
      </c>
    </row>
    <row r="37" spans="1:12" s="19" customFormat="1" ht="66" customHeight="1" x14ac:dyDescent="0.3">
      <c r="A37" s="9">
        <v>11</v>
      </c>
      <c r="B37" s="29" t="s">
        <v>34</v>
      </c>
      <c r="C37" s="20"/>
      <c r="D37" s="20"/>
      <c r="E37" s="27" t="s">
        <v>36</v>
      </c>
      <c r="F37" s="20"/>
      <c r="G37" s="22"/>
      <c r="H37" s="46">
        <f>H39+H43+H46+H47+H38+H40+H48+H41+H42+H44+H45</f>
        <v>174886328.41000003</v>
      </c>
      <c r="I37" s="47"/>
      <c r="J37" s="46">
        <f>J39+J43+J46+J47+J38+J40+J48+J41+J42+J44+J45</f>
        <v>323552729.29000002</v>
      </c>
      <c r="K37" s="47"/>
      <c r="L37" s="17">
        <v>0</v>
      </c>
    </row>
    <row r="38" spans="1:12" s="19" customFormat="1" ht="81.75" customHeight="1" x14ac:dyDescent="0.3">
      <c r="A38" s="9">
        <v>12</v>
      </c>
      <c r="B38" s="29" t="s">
        <v>93</v>
      </c>
      <c r="C38" s="20" t="s">
        <v>13</v>
      </c>
      <c r="D38" s="20" t="s">
        <v>35</v>
      </c>
      <c r="E38" s="27" t="s">
        <v>43</v>
      </c>
      <c r="F38" s="20" t="s">
        <v>19</v>
      </c>
      <c r="G38" s="22">
        <v>2021</v>
      </c>
      <c r="H38" s="46">
        <v>28894.55</v>
      </c>
      <c r="I38" s="47"/>
      <c r="J38" s="46">
        <v>0</v>
      </c>
      <c r="K38" s="47"/>
      <c r="L38" s="33">
        <v>0</v>
      </c>
    </row>
    <row r="39" spans="1:12" s="19" customFormat="1" ht="75" x14ac:dyDescent="0.3">
      <c r="A39" s="9">
        <v>13</v>
      </c>
      <c r="B39" s="29" t="s">
        <v>86</v>
      </c>
      <c r="C39" s="20" t="s">
        <v>13</v>
      </c>
      <c r="D39" s="20" t="s">
        <v>35</v>
      </c>
      <c r="E39" s="27" t="s">
        <v>43</v>
      </c>
      <c r="F39" s="20" t="s">
        <v>19</v>
      </c>
      <c r="G39" s="41">
        <v>2021</v>
      </c>
      <c r="H39" s="46">
        <v>345177.98</v>
      </c>
      <c r="I39" s="47"/>
      <c r="J39" s="46">
        <v>0</v>
      </c>
      <c r="K39" s="47"/>
      <c r="L39" s="33">
        <v>0</v>
      </c>
    </row>
    <row r="40" spans="1:12" s="19" customFormat="1" ht="93.75" x14ac:dyDescent="0.3">
      <c r="A40" s="9">
        <v>14</v>
      </c>
      <c r="B40" s="29" t="s">
        <v>94</v>
      </c>
      <c r="C40" s="20" t="s">
        <v>13</v>
      </c>
      <c r="D40" s="20" t="s">
        <v>35</v>
      </c>
      <c r="E40" s="27" t="s">
        <v>43</v>
      </c>
      <c r="F40" s="20" t="s">
        <v>19</v>
      </c>
      <c r="G40" s="22">
        <v>2021</v>
      </c>
      <c r="H40" s="46">
        <v>3800000</v>
      </c>
      <c r="I40" s="47"/>
      <c r="J40" s="46">
        <v>0</v>
      </c>
      <c r="K40" s="47"/>
      <c r="L40" s="33">
        <v>0</v>
      </c>
    </row>
    <row r="41" spans="1:12" s="19" customFormat="1" ht="78.599999999999994" customHeight="1" x14ac:dyDescent="0.3">
      <c r="A41" s="9">
        <v>15</v>
      </c>
      <c r="B41" s="29" t="s">
        <v>75</v>
      </c>
      <c r="C41" s="20" t="s">
        <v>13</v>
      </c>
      <c r="D41" s="20" t="s">
        <v>35</v>
      </c>
      <c r="E41" s="27" t="s">
        <v>43</v>
      </c>
      <c r="F41" s="20" t="s">
        <v>19</v>
      </c>
      <c r="G41" s="22">
        <v>2021</v>
      </c>
      <c r="H41" s="46">
        <v>120000</v>
      </c>
      <c r="I41" s="47"/>
      <c r="J41" s="46">
        <v>0</v>
      </c>
      <c r="K41" s="47"/>
      <c r="L41" s="33">
        <v>0</v>
      </c>
    </row>
    <row r="42" spans="1:12" s="19" customFormat="1" ht="79.900000000000006" customHeight="1" x14ac:dyDescent="0.3">
      <c r="A42" s="9">
        <v>16</v>
      </c>
      <c r="B42" s="29" t="s">
        <v>87</v>
      </c>
      <c r="C42" s="20" t="s">
        <v>13</v>
      </c>
      <c r="D42" s="20" t="s">
        <v>35</v>
      </c>
      <c r="E42" s="27" t="s">
        <v>43</v>
      </c>
      <c r="F42" s="20" t="s">
        <v>19</v>
      </c>
      <c r="G42" s="22">
        <v>2021</v>
      </c>
      <c r="H42" s="46">
        <f>905162.84+1210364.4</f>
        <v>2115527.2399999998</v>
      </c>
      <c r="I42" s="47"/>
      <c r="J42" s="46">
        <v>0</v>
      </c>
      <c r="K42" s="47"/>
      <c r="L42" s="33">
        <v>0</v>
      </c>
    </row>
    <row r="43" spans="1:12" s="19" customFormat="1" ht="78.599999999999994" customHeight="1" x14ac:dyDescent="0.3">
      <c r="A43" s="9">
        <v>17</v>
      </c>
      <c r="B43" s="29" t="s">
        <v>66</v>
      </c>
      <c r="C43" s="20" t="s">
        <v>13</v>
      </c>
      <c r="D43" s="20" t="s">
        <v>35</v>
      </c>
      <c r="E43" s="27" t="s">
        <v>43</v>
      </c>
      <c r="F43" s="20" t="s">
        <v>19</v>
      </c>
      <c r="G43" s="22" t="s">
        <v>58</v>
      </c>
      <c r="H43" s="46">
        <v>6606178.7699999996</v>
      </c>
      <c r="I43" s="47"/>
      <c r="J43" s="53">
        <v>15119974.26</v>
      </c>
      <c r="K43" s="54"/>
      <c r="L43" s="33">
        <v>0</v>
      </c>
    </row>
    <row r="44" spans="1:12" s="19" customFormat="1" ht="93.75" x14ac:dyDescent="0.3">
      <c r="A44" s="39">
        <v>18</v>
      </c>
      <c r="B44" s="29" t="s">
        <v>95</v>
      </c>
      <c r="C44" s="20" t="s">
        <v>13</v>
      </c>
      <c r="D44" s="20" t="s">
        <v>35</v>
      </c>
      <c r="E44" s="27" t="s">
        <v>43</v>
      </c>
      <c r="F44" s="20" t="s">
        <v>19</v>
      </c>
      <c r="G44" s="22">
        <v>2021</v>
      </c>
      <c r="H44" s="46">
        <f>430000-4300</f>
        <v>425700</v>
      </c>
      <c r="I44" s="47"/>
      <c r="J44" s="46">
        <v>0</v>
      </c>
      <c r="K44" s="47"/>
      <c r="L44" s="33">
        <v>0</v>
      </c>
    </row>
    <row r="45" spans="1:12" s="19" customFormat="1" ht="56.25" x14ac:dyDescent="0.3">
      <c r="A45" s="39">
        <v>19</v>
      </c>
      <c r="B45" s="29" t="s">
        <v>98</v>
      </c>
      <c r="C45" s="20" t="s">
        <v>13</v>
      </c>
      <c r="D45" s="20" t="s">
        <v>35</v>
      </c>
      <c r="E45" s="27" t="s">
        <v>43</v>
      </c>
      <c r="F45" s="20" t="s">
        <v>19</v>
      </c>
      <c r="G45" s="22">
        <v>2021</v>
      </c>
      <c r="H45" s="46">
        <v>0</v>
      </c>
      <c r="I45" s="47"/>
      <c r="J45" s="46">
        <v>5684502.4800000004</v>
      </c>
      <c r="K45" s="47"/>
      <c r="L45" s="33">
        <v>0</v>
      </c>
    </row>
    <row r="46" spans="1:12" s="19" customFormat="1" ht="41.25" customHeight="1" x14ac:dyDescent="0.3">
      <c r="A46" s="80">
        <v>20</v>
      </c>
      <c r="B46" s="51" t="s">
        <v>63</v>
      </c>
      <c r="C46" s="20" t="s">
        <v>13</v>
      </c>
      <c r="D46" s="20" t="s">
        <v>35</v>
      </c>
      <c r="E46" s="27" t="s">
        <v>46</v>
      </c>
      <c r="F46" s="20" t="s">
        <v>19</v>
      </c>
      <c r="G46" s="22" t="s">
        <v>58</v>
      </c>
      <c r="H46" s="46">
        <v>109107339.04000001</v>
      </c>
      <c r="I46" s="47"/>
      <c r="J46" s="46">
        <v>223473800</v>
      </c>
      <c r="K46" s="47"/>
      <c r="L46" s="33">
        <v>0</v>
      </c>
    </row>
    <row r="47" spans="1:12" s="19" customFormat="1" ht="39" customHeight="1" x14ac:dyDescent="0.3">
      <c r="A47" s="81"/>
      <c r="B47" s="52"/>
      <c r="C47" s="20" t="s">
        <v>13</v>
      </c>
      <c r="D47" s="20" t="s">
        <v>35</v>
      </c>
      <c r="E47" s="27" t="s">
        <v>47</v>
      </c>
      <c r="F47" s="20" t="s">
        <v>19</v>
      </c>
      <c r="G47" s="22" t="s">
        <v>58</v>
      </c>
      <c r="H47" s="46">
        <v>52330565.729999997</v>
      </c>
      <c r="I47" s="47"/>
      <c r="J47" s="46">
        <v>79274452.549999997</v>
      </c>
      <c r="K47" s="47"/>
      <c r="L47" s="33">
        <v>0</v>
      </c>
    </row>
    <row r="48" spans="1:12" s="19" customFormat="1" ht="87.75" customHeight="1" x14ac:dyDescent="0.3">
      <c r="A48" s="9">
        <v>21</v>
      </c>
      <c r="B48" s="34" t="s">
        <v>69</v>
      </c>
      <c r="C48" s="20" t="s">
        <v>13</v>
      </c>
      <c r="D48" s="20" t="s">
        <v>48</v>
      </c>
      <c r="E48" s="27" t="s">
        <v>70</v>
      </c>
      <c r="F48" s="20" t="s">
        <v>19</v>
      </c>
      <c r="G48" s="22">
        <v>2021</v>
      </c>
      <c r="H48" s="46">
        <v>6945.1</v>
      </c>
      <c r="I48" s="47"/>
      <c r="J48" s="46">
        <v>0</v>
      </c>
      <c r="K48" s="47"/>
      <c r="L48" s="33">
        <v>0</v>
      </c>
    </row>
    <row r="49" spans="1:12" s="19" customFormat="1" ht="18.75" x14ac:dyDescent="0.3">
      <c r="A49" s="9">
        <v>22</v>
      </c>
      <c r="B49" s="29" t="s">
        <v>14</v>
      </c>
      <c r="C49" s="21">
        <v>730</v>
      </c>
      <c r="D49" s="16"/>
      <c r="E49" s="17"/>
      <c r="F49" s="18"/>
      <c r="G49" s="18"/>
      <c r="H49" s="46">
        <f>H50+H51+H52</f>
        <v>133287100.66</v>
      </c>
      <c r="I49" s="47"/>
      <c r="J49" s="46">
        <f>J50+J51+J52</f>
        <v>152257004.34999999</v>
      </c>
      <c r="K49" s="47"/>
      <c r="L49" s="17">
        <f t="shared" ref="L49" si="8">L50+L51+L52</f>
        <v>79141400</v>
      </c>
    </row>
    <row r="50" spans="1:12" s="19" customFormat="1" ht="18.75" x14ac:dyDescent="0.3">
      <c r="A50" s="9">
        <v>23</v>
      </c>
      <c r="B50" s="15" t="s">
        <v>9</v>
      </c>
      <c r="C50" s="16"/>
      <c r="D50" s="16"/>
      <c r="E50" s="17"/>
      <c r="F50" s="18"/>
      <c r="G50" s="18"/>
      <c r="H50" s="46">
        <f>H55+H56+H58+H60+H61+H62+H63+H64+200600+H71+H72</f>
        <v>37600823.649999999</v>
      </c>
      <c r="I50" s="47"/>
      <c r="J50" s="46">
        <f>J65+438520.05+J60</f>
        <v>9214809.9399999995</v>
      </c>
      <c r="K50" s="47"/>
      <c r="L50" s="17">
        <f>L60</f>
        <v>5513700</v>
      </c>
    </row>
    <row r="51" spans="1:12" s="19" customFormat="1" ht="18.75" x14ac:dyDescent="0.3">
      <c r="A51" s="9">
        <v>24</v>
      </c>
      <c r="B51" s="15" t="s">
        <v>10</v>
      </c>
      <c r="C51" s="16"/>
      <c r="D51" s="16"/>
      <c r="E51" s="17"/>
      <c r="F51" s="18"/>
      <c r="G51" s="18"/>
      <c r="H51" s="46">
        <f>4964500+H68+H54+H57</f>
        <v>80792777.010000005</v>
      </c>
      <c r="I51" s="47"/>
      <c r="J51" s="46">
        <f>12589929.98+J68</f>
        <v>112218729.98</v>
      </c>
      <c r="K51" s="47"/>
      <c r="L51" s="17">
        <f>L68</f>
        <v>73627700</v>
      </c>
    </row>
    <row r="52" spans="1:12" s="19" customFormat="1" ht="18.75" x14ac:dyDescent="0.3">
      <c r="A52" s="9">
        <v>25</v>
      </c>
      <c r="B52" s="15" t="s">
        <v>11</v>
      </c>
      <c r="C52" s="16"/>
      <c r="D52" s="16"/>
      <c r="E52" s="17"/>
      <c r="F52" s="18"/>
      <c r="G52" s="18"/>
      <c r="H52" s="46">
        <f>14893500</f>
        <v>14893500</v>
      </c>
      <c r="I52" s="47"/>
      <c r="J52" s="46">
        <f>30823464.43</f>
        <v>30823464.43</v>
      </c>
      <c r="K52" s="47"/>
      <c r="L52" s="17">
        <v>0</v>
      </c>
    </row>
    <row r="53" spans="1:12" s="19" customFormat="1" ht="96.6" customHeight="1" x14ac:dyDescent="0.3">
      <c r="A53" s="9">
        <v>26</v>
      </c>
      <c r="B53" s="15" t="s">
        <v>28</v>
      </c>
      <c r="C53" s="16"/>
      <c r="D53" s="16"/>
      <c r="E53" s="17" t="s">
        <v>29</v>
      </c>
      <c r="F53" s="18"/>
      <c r="G53" s="18"/>
      <c r="H53" s="46">
        <f>H54+H55+H58+H56+H57</f>
        <v>10483058.4</v>
      </c>
      <c r="I53" s="47"/>
      <c r="J53" s="46">
        <f>J54+J55+J58+J56+J57</f>
        <v>0</v>
      </c>
      <c r="K53" s="47"/>
      <c r="L53" s="17">
        <v>0</v>
      </c>
    </row>
    <row r="54" spans="1:12" s="19" customFormat="1" ht="51.6" customHeight="1" x14ac:dyDescent="0.3">
      <c r="A54" s="80">
        <v>27</v>
      </c>
      <c r="B54" s="78" t="s">
        <v>96</v>
      </c>
      <c r="C54" s="24">
        <v>730</v>
      </c>
      <c r="D54" s="25" t="s">
        <v>48</v>
      </c>
      <c r="E54" s="25" t="s">
        <v>77</v>
      </c>
      <c r="F54" s="26" t="s">
        <v>19</v>
      </c>
      <c r="G54" s="26" t="s">
        <v>59</v>
      </c>
      <c r="H54" s="46">
        <v>4949500</v>
      </c>
      <c r="I54" s="47"/>
      <c r="J54" s="46">
        <v>0</v>
      </c>
      <c r="K54" s="47"/>
      <c r="L54" s="17">
        <v>0</v>
      </c>
    </row>
    <row r="55" spans="1:12" s="19" customFormat="1" ht="48" customHeight="1" x14ac:dyDescent="0.3">
      <c r="A55" s="81"/>
      <c r="B55" s="79"/>
      <c r="C55" s="24">
        <v>730</v>
      </c>
      <c r="D55" s="25" t="s">
        <v>48</v>
      </c>
      <c r="E55" s="25" t="s">
        <v>78</v>
      </c>
      <c r="F55" s="26" t="s">
        <v>19</v>
      </c>
      <c r="G55" s="26" t="s">
        <v>59</v>
      </c>
      <c r="H55" s="46">
        <v>50500</v>
      </c>
      <c r="I55" s="47"/>
      <c r="J55" s="46">
        <v>0</v>
      </c>
      <c r="K55" s="47"/>
      <c r="L55" s="17">
        <v>0</v>
      </c>
    </row>
    <row r="56" spans="1:12" s="19" customFormat="1" ht="37.5" x14ac:dyDescent="0.3">
      <c r="A56" s="9">
        <v>28</v>
      </c>
      <c r="B56" s="37" t="s">
        <v>92</v>
      </c>
      <c r="C56" s="24">
        <v>730</v>
      </c>
      <c r="D56" s="25" t="s">
        <v>48</v>
      </c>
      <c r="E56" s="25" t="s">
        <v>91</v>
      </c>
      <c r="F56" s="26" t="s">
        <v>19</v>
      </c>
      <c r="G56" s="26" t="s">
        <v>59</v>
      </c>
      <c r="H56" s="46">
        <v>2499758.4</v>
      </c>
      <c r="I56" s="47"/>
      <c r="J56" s="46">
        <v>0</v>
      </c>
      <c r="K56" s="47"/>
      <c r="L56" s="36">
        <v>0</v>
      </c>
    </row>
    <row r="57" spans="1:12" s="19" customFormat="1" ht="18.75" x14ac:dyDescent="0.3">
      <c r="A57" s="80">
        <v>29</v>
      </c>
      <c r="B57" s="78" t="s">
        <v>80</v>
      </c>
      <c r="C57" s="24">
        <v>730</v>
      </c>
      <c r="D57" s="25" t="s">
        <v>76</v>
      </c>
      <c r="E57" s="25" t="s">
        <v>99</v>
      </c>
      <c r="F57" s="26" t="s">
        <v>19</v>
      </c>
      <c r="G57" s="26" t="s">
        <v>59</v>
      </c>
      <c r="H57" s="46">
        <v>2947500</v>
      </c>
      <c r="I57" s="47"/>
      <c r="J57" s="46">
        <v>0</v>
      </c>
      <c r="K57" s="47"/>
      <c r="L57" s="40">
        <v>0</v>
      </c>
    </row>
    <row r="58" spans="1:12" s="19" customFormat="1" ht="49.5" customHeight="1" x14ac:dyDescent="0.3">
      <c r="A58" s="81"/>
      <c r="B58" s="79"/>
      <c r="C58" s="24">
        <v>730</v>
      </c>
      <c r="D58" s="25" t="s">
        <v>76</v>
      </c>
      <c r="E58" s="25" t="s">
        <v>79</v>
      </c>
      <c r="F58" s="26" t="s">
        <v>19</v>
      </c>
      <c r="G58" s="26" t="s">
        <v>59</v>
      </c>
      <c r="H58" s="46">
        <v>35800</v>
      </c>
      <c r="I58" s="47"/>
      <c r="J58" s="46">
        <v>0</v>
      </c>
      <c r="K58" s="47"/>
      <c r="L58" s="17">
        <v>0</v>
      </c>
    </row>
    <row r="59" spans="1:12" s="19" customFormat="1" ht="56.25" x14ac:dyDescent="0.3">
      <c r="A59" s="9">
        <v>30</v>
      </c>
      <c r="B59" s="15" t="s">
        <v>44</v>
      </c>
      <c r="C59" s="21"/>
      <c r="D59" s="20"/>
      <c r="E59" s="27" t="s">
        <v>45</v>
      </c>
      <c r="F59" s="18"/>
      <c r="G59" s="18"/>
      <c r="H59" s="46">
        <f>H60+H63+H62+H61</f>
        <v>16923273.210000001</v>
      </c>
      <c r="I59" s="47"/>
      <c r="J59" s="46">
        <f>J60+J63+J62+J61</f>
        <v>5513700</v>
      </c>
      <c r="K59" s="47"/>
      <c r="L59" s="17">
        <f>L60+L63+L62</f>
        <v>5513700</v>
      </c>
    </row>
    <row r="60" spans="1:12" s="19" customFormat="1" ht="76.5" customHeight="1" x14ac:dyDescent="0.3">
      <c r="A60" s="9">
        <v>31</v>
      </c>
      <c r="B60" s="28" t="s">
        <v>89</v>
      </c>
      <c r="C60" s="21">
        <v>730</v>
      </c>
      <c r="D60" s="20" t="s">
        <v>61</v>
      </c>
      <c r="E60" s="20" t="s">
        <v>62</v>
      </c>
      <c r="F60" s="18">
        <v>410</v>
      </c>
      <c r="G60" s="22" t="s">
        <v>60</v>
      </c>
      <c r="H60" s="46">
        <v>4249357.2699999996</v>
      </c>
      <c r="I60" s="47"/>
      <c r="J60" s="46">
        <v>5513700</v>
      </c>
      <c r="K60" s="47"/>
      <c r="L60" s="17">
        <v>5513700</v>
      </c>
    </row>
    <row r="61" spans="1:12" s="19" customFormat="1" ht="191.25" customHeight="1" x14ac:dyDescent="0.3">
      <c r="A61" s="9">
        <v>32</v>
      </c>
      <c r="B61" s="76" t="s">
        <v>90</v>
      </c>
      <c r="C61" s="21">
        <v>730</v>
      </c>
      <c r="D61" s="20" t="s">
        <v>61</v>
      </c>
      <c r="E61" s="20">
        <v>1210083010</v>
      </c>
      <c r="F61" s="18">
        <v>410</v>
      </c>
      <c r="G61" s="18">
        <v>2021</v>
      </c>
      <c r="H61" s="46">
        <v>12400915.939999999</v>
      </c>
      <c r="I61" s="47"/>
      <c r="J61" s="46">
        <v>0</v>
      </c>
      <c r="K61" s="47"/>
      <c r="L61" s="40">
        <v>0</v>
      </c>
    </row>
    <row r="62" spans="1:12" s="19" customFormat="1" ht="163.5" customHeight="1" x14ac:dyDescent="0.3">
      <c r="A62" s="9">
        <v>33</v>
      </c>
      <c r="B62" s="77"/>
      <c r="C62" s="21">
        <v>730</v>
      </c>
      <c r="D62" s="20" t="s">
        <v>61</v>
      </c>
      <c r="E62" s="20" t="s">
        <v>88</v>
      </c>
      <c r="F62" s="18">
        <v>410</v>
      </c>
      <c r="G62" s="22">
        <v>2021</v>
      </c>
      <c r="H62" s="46">
        <v>3000</v>
      </c>
      <c r="I62" s="47"/>
      <c r="J62" s="46">
        <v>0</v>
      </c>
      <c r="K62" s="47"/>
      <c r="L62" s="35">
        <v>0</v>
      </c>
    </row>
    <row r="63" spans="1:12" s="19" customFormat="1" ht="61.15" customHeight="1" x14ac:dyDescent="0.3">
      <c r="A63" s="9">
        <v>34</v>
      </c>
      <c r="B63" s="28" t="s">
        <v>82</v>
      </c>
      <c r="C63" s="21">
        <v>730</v>
      </c>
      <c r="D63" s="20" t="s">
        <v>61</v>
      </c>
      <c r="E63" s="20" t="s">
        <v>81</v>
      </c>
      <c r="F63" s="18">
        <v>410</v>
      </c>
      <c r="G63" s="22">
        <v>2021</v>
      </c>
      <c r="H63" s="46">
        <v>270000</v>
      </c>
      <c r="I63" s="47"/>
      <c r="J63" s="46">
        <v>0</v>
      </c>
      <c r="K63" s="47"/>
      <c r="L63" s="17">
        <v>0</v>
      </c>
    </row>
    <row r="64" spans="1:12" s="19" customFormat="1" ht="59.45" customHeight="1" x14ac:dyDescent="0.3">
      <c r="A64" s="9">
        <v>35</v>
      </c>
      <c r="B64" s="29" t="s">
        <v>34</v>
      </c>
      <c r="C64" s="20"/>
      <c r="D64" s="20"/>
      <c r="E64" s="27" t="s">
        <v>36</v>
      </c>
      <c r="F64" s="21"/>
      <c r="G64" s="22"/>
      <c r="H64" s="46">
        <f>H65+H66</f>
        <v>16629454.810000001</v>
      </c>
      <c r="I64" s="47"/>
      <c r="J64" s="46">
        <f>J65+J66</f>
        <v>3262589.89</v>
      </c>
      <c r="K64" s="47"/>
      <c r="L64" s="17">
        <f>L65</f>
        <v>0</v>
      </c>
    </row>
    <row r="65" spans="1:12" s="19" customFormat="1" ht="61.9" customHeight="1" x14ac:dyDescent="0.3">
      <c r="A65" s="39">
        <v>36</v>
      </c>
      <c r="B65" s="30" t="s">
        <v>41</v>
      </c>
      <c r="C65" s="21">
        <v>730</v>
      </c>
      <c r="D65" s="20" t="s">
        <v>35</v>
      </c>
      <c r="E65" s="27" t="s">
        <v>40</v>
      </c>
      <c r="F65" s="18">
        <v>410</v>
      </c>
      <c r="G65" s="22">
        <v>2022</v>
      </c>
      <c r="H65" s="46">
        <v>0</v>
      </c>
      <c r="I65" s="47"/>
      <c r="J65" s="46">
        <v>3262589.89</v>
      </c>
      <c r="K65" s="47"/>
      <c r="L65" s="17">
        <v>0</v>
      </c>
    </row>
    <row r="66" spans="1:12" s="19" customFormat="1" ht="47.45" customHeight="1" x14ac:dyDescent="0.3">
      <c r="A66" s="39">
        <v>37</v>
      </c>
      <c r="B66" s="30" t="s">
        <v>67</v>
      </c>
      <c r="C66" s="21">
        <v>730</v>
      </c>
      <c r="D66" s="20" t="s">
        <v>48</v>
      </c>
      <c r="E66" s="27" t="s">
        <v>50</v>
      </c>
      <c r="F66" s="18">
        <v>410</v>
      </c>
      <c r="G66" s="22">
        <v>2021</v>
      </c>
      <c r="H66" s="46">
        <v>16629454.810000001</v>
      </c>
      <c r="I66" s="47"/>
      <c r="J66" s="46">
        <v>0</v>
      </c>
      <c r="K66" s="47"/>
      <c r="L66" s="17">
        <v>0</v>
      </c>
    </row>
    <row r="67" spans="1:12" s="19" customFormat="1" ht="37.5" x14ac:dyDescent="0.3">
      <c r="A67" s="9">
        <v>38</v>
      </c>
      <c r="B67" s="15" t="s">
        <v>17</v>
      </c>
      <c r="C67" s="20"/>
      <c r="D67" s="20"/>
      <c r="E67" s="20" t="s">
        <v>20</v>
      </c>
      <c r="F67" s="21"/>
      <c r="G67" s="22"/>
      <c r="H67" s="55">
        <f>H68</f>
        <v>67931277.010000005</v>
      </c>
      <c r="I67" s="55"/>
      <c r="J67" s="55">
        <f>J68</f>
        <v>99628800</v>
      </c>
      <c r="K67" s="55"/>
      <c r="L67" s="17">
        <f>L68</f>
        <v>73627700</v>
      </c>
    </row>
    <row r="68" spans="1:12" s="19" customFormat="1" ht="97.15" customHeight="1" x14ac:dyDescent="0.3">
      <c r="A68" s="39">
        <v>39</v>
      </c>
      <c r="B68" s="23" t="s">
        <v>73</v>
      </c>
      <c r="C68" s="20" t="s">
        <v>15</v>
      </c>
      <c r="D68" s="20" t="s">
        <v>18</v>
      </c>
      <c r="E68" s="20" t="s">
        <v>49</v>
      </c>
      <c r="F68" s="21">
        <v>410</v>
      </c>
      <c r="G68" s="22" t="s">
        <v>60</v>
      </c>
      <c r="H68" s="55">
        <v>67931277.010000005</v>
      </c>
      <c r="I68" s="55"/>
      <c r="J68" s="55">
        <v>99628800</v>
      </c>
      <c r="K68" s="55"/>
      <c r="L68" s="17">
        <v>73627700</v>
      </c>
    </row>
    <row r="69" spans="1:12" s="19" customFormat="1" ht="44.25" customHeight="1" x14ac:dyDescent="0.3">
      <c r="A69" s="39">
        <v>40</v>
      </c>
      <c r="B69" s="15" t="s">
        <v>51</v>
      </c>
      <c r="C69" s="20"/>
      <c r="D69" s="20"/>
      <c r="E69" s="31" t="s">
        <v>97</v>
      </c>
      <c r="F69" s="32"/>
      <c r="G69" s="14"/>
      <c r="H69" s="44">
        <f>H70+H71+H72</f>
        <v>21320037.23</v>
      </c>
      <c r="I69" s="45"/>
      <c r="J69" s="44">
        <f>J70</f>
        <v>43851914.460000001</v>
      </c>
      <c r="K69" s="45"/>
      <c r="L69" s="17">
        <f>L70</f>
        <v>0</v>
      </c>
    </row>
    <row r="70" spans="1:12" s="19" customFormat="1" ht="78" customHeight="1" x14ac:dyDescent="0.3">
      <c r="A70" s="9">
        <v>41</v>
      </c>
      <c r="B70" s="15" t="s">
        <v>74</v>
      </c>
      <c r="C70" s="31" t="s">
        <v>15</v>
      </c>
      <c r="D70" s="31" t="s">
        <v>52</v>
      </c>
      <c r="E70" s="20" t="s">
        <v>72</v>
      </c>
      <c r="F70" s="32">
        <v>460</v>
      </c>
      <c r="G70" s="14" t="s">
        <v>53</v>
      </c>
      <c r="H70" s="46">
        <v>20058600</v>
      </c>
      <c r="I70" s="47"/>
      <c r="J70" s="46">
        <v>43851914.460000001</v>
      </c>
      <c r="K70" s="47"/>
      <c r="L70" s="17">
        <v>0</v>
      </c>
    </row>
    <row r="71" spans="1:12" s="19" customFormat="1" ht="131.25" customHeight="1" x14ac:dyDescent="0.3">
      <c r="A71" s="1">
        <v>42</v>
      </c>
      <c r="B71" s="15" t="s">
        <v>83</v>
      </c>
      <c r="C71" s="20">
        <v>730</v>
      </c>
      <c r="D71" s="20" t="s">
        <v>84</v>
      </c>
      <c r="E71" s="20" t="s">
        <v>85</v>
      </c>
      <c r="F71" s="21">
        <v>410</v>
      </c>
      <c r="G71" s="22">
        <v>2021</v>
      </c>
      <c r="H71" s="55">
        <v>170000</v>
      </c>
      <c r="I71" s="55"/>
      <c r="J71" s="55">
        <v>0</v>
      </c>
      <c r="K71" s="55"/>
      <c r="L71" s="40">
        <v>0</v>
      </c>
    </row>
    <row r="72" spans="1:12" ht="125.25" customHeight="1" x14ac:dyDescent="0.3">
      <c r="A72" s="1">
        <v>43</v>
      </c>
      <c r="B72" s="15" t="s">
        <v>100</v>
      </c>
      <c r="C72" s="20">
        <v>730</v>
      </c>
      <c r="D72" s="20" t="s">
        <v>84</v>
      </c>
      <c r="E72" s="20" t="s">
        <v>101</v>
      </c>
      <c r="F72" s="21">
        <v>410</v>
      </c>
      <c r="G72" s="22">
        <v>2021</v>
      </c>
      <c r="H72" s="55">
        <v>1091437.23</v>
      </c>
      <c r="I72" s="55"/>
      <c r="J72" s="55">
        <v>0</v>
      </c>
      <c r="K72" s="55"/>
      <c r="L72" s="40">
        <v>0</v>
      </c>
    </row>
  </sheetData>
  <mergeCells count="144">
    <mergeCell ref="B57:B58"/>
    <mergeCell ref="A57:A58"/>
    <mergeCell ref="H57:I57"/>
    <mergeCell ref="J57:K57"/>
    <mergeCell ref="H72:I72"/>
    <mergeCell ref="J72:K72"/>
    <mergeCell ref="A46:A47"/>
    <mergeCell ref="J52:K52"/>
    <mergeCell ref="J64:K64"/>
    <mergeCell ref="H68:I68"/>
    <mergeCell ref="J68:K68"/>
    <mergeCell ref="B54:B55"/>
    <mergeCell ref="A54:A55"/>
    <mergeCell ref="H71:I71"/>
    <mergeCell ref="J71:K71"/>
    <mergeCell ref="J59:K59"/>
    <mergeCell ref="J60:K60"/>
    <mergeCell ref="H70:I70"/>
    <mergeCell ref="J70:K70"/>
    <mergeCell ref="H69:I69"/>
    <mergeCell ref="J62:K62"/>
    <mergeCell ref="H62:I62"/>
    <mergeCell ref="H56:I56"/>
    <mergeCell ref="J56:K56"/>
    <mergeCell ref="H45:I45"/>
    <mergeCell ref="J45:K45"/>
    <mergeCell ref="B61:B62"/>
    <mergeCell ref="H61:I61"/>
    <mergeCell ref="J61:K61"/>
    <mergeCell ref="H39:I39"/>
    <mergeCell ref="J29:K29"/>
    <mergeCell ref="H37:I37"/>
    <mergeCell ref="H32:I32"/>
    <mergeCell ref="J47:K47"/>
    <mergeCell ref="J53:K53"/>
    <mergeCell ref="H53:I53"/>
    <mergeCell ref="H40:I40"/>
    <mergeCell ref="J40:K40"/>
    <mergeCell ref="H38:I38"/>
    <mergeCell ref="J38:K38"/>
    <mergeCell ref="H48:I48"/>
    <mergeCell ref="J48:K48"/>
    <mergeCell ref="H41:I41"/>
    <mergeCell ref="J41:K41"/>
    <mergeCell ref="H42:I42"/>
    <mergeCell ref="J42:K42"/>
    <mergeCell ref="H44:I44"/>
    <mergeCell ref="J44:K44"/>
    <mergeCell ref="H28:I28"/>
    <mergeCell ref="H29:I29"/>
    <mergeCell ref="H30:I30"/>
    <mergeCell ref="J30:K30"/>
    <mergeCell ref="J32:K32"/>
    <mergeCell ref="G24:G25"/>
    <mergeCell ref="J26:K26"/>
    <mergeCell ref="B24:B25"/>
    <mergeCell ref="E18:F18"/>
    <mergeCell ref="A21:D21"/>
    <mergeCell ref="B19:D19"/>
    <mergeCell ref="E19:F19"/>
    <mergeCell ref="G19:H19"/>
    <mergeCell ref="I19:J19"/>
    <mergeCell ref="B27:G27"/>
    <mergeCell ref="J27:K27"/>
    <mergeCell ref="G18:H18"/>
    <mergeCell ref="E21:F21"/>
    <mergeCell ref="C24:F24"/>
    <mergeCell ref="I18:J18"/>
    <mergeCell ref="H26:I26"/>
    <mergeCell ref="H27:I27"/>
    <mergeCell ref="H24:I25"/>
    <mergeCell ref="J31:K31"/>
    <mergeCell ref="H6:L6"/>
    <mergeCell ref="L24:L25"/>
    <mergeCell ref="J24:K25"/>
    <mergeCell ref="I21:J21"/>
    <mergeCell ref="G16:H16"/>
    <mergeCell ref="I16:J16"/>
    <mergeCell ref="G17:H17"/>
    <mergeCell ref="A11:L11"/>
    <mergeCell ref="G14:H14"/>
    <mergeCell ref="E14:F14"/>
    <mergeCell ref="B14:D14"/>
    <mergeCell ref="B15:D15"/>
    <mergeCell ref="E15:F15"/>
    <mergeCell ref="I14:J14"/>
    <mergeCell ref="I15:J15"/>
    <mergeCell ref="A24:A25"/>
    <mergeCell ref="G15:H15"/>
    <mergeCell ref="I17:J17"/>
    <mergeCell ref="B16:D16"/>
    <mergeCell ref="B17:D17"/>
    <mergeCell ref="B18:D18"/>
    <mergeCell ref="E16:F16"/>
    <mergeCell ref="E17:F17"/>
    <mergeCell ref="G21:H21"/>
    <mergeCell ref="H31:I31"/>
    <mergeCell ref="J49:K49"/>
    <mergeCell ref="J50:K50"/>
    <mergeCell ref="H49:I49"/>
    <mergeCell ref="H46:I46"/>
    <mergeCell ref="H47:I47"/>
    <mergeCell ref="J46:K46"/>
    <mergeCell ref="H67:I67"/>
    <mergeCell ref="J67:K67"/>
    <mergeCell ref="H33:I33"/>
    <mergeCell ref="J33:K33"/>
    <mergeCell ref="H50:I50"/>
    <mergeCell ref="J34:K34"/>
    <mergeCell ref="H34:I34"/>
    <mergeCell ref="J35:K35"/>
    <mergeCell ref="H36:I36"/>
    <mergeCell ref="H35:I35"/>
    <mergeCell ref="H60:I60"/>
    <mergeCell ref="H59:I59"/>
    <mergeCell ref="H63:I63"/>
    <mergeCell ref="H55:I55"/>
    <mergeCell ref="J55:K55"/>
    <mergeCell ref="H58:I58"/>
    <mergeCell ref="J58:K58"/>
    <mergeCell ref="H2:L2"/>
    <mergeCell ref="J69:K69"/>
    <mergeCell ref="H66:I66"/>
    <mergeCell ref="J66:K66"/>
    <mergeCell ref="B20:D20"/>
    <mergeCell ref="E20:F20"/>
    <mergeCell ref="G20:H20"/>
    <mergeCell ref="I20:J20"/>
    <mergeCell ref="J28:K28"/>
    <mergeCell ref="B46:B47"/>
    <mergeCell ref="J36:K36"/>
    <mergeCell ref="J37:K37"/>
    <mergeCell ref="H43:I43"/>
    <mergeCell ref="J43:K43"/>
    <mergeCell ref="J39:K39"/>
    <mergeCell ref="H52:I52"/>
    <mergeCell ref="H65:I65"/>
    <mergeCell ref="H51:I51"/>
    <mergeCell ref="J65:K65"/>
    <mergeCell ref="J51:K51"/>
    <mergeCell ref="H64:I64"/>
    <mergeCell ref="J63:K63"/>
    <mergeCell ref="J54:K54"/>
    <mergeCell ref="H54:I54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orientation="portrait" useFirstPageNumber="1" r:id="rId1"/>
  <headerFooter alignWithMargins="0"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2021-08-26T04:42:49Z</cp:lastPrinted>
  <dcterms:created xsi:type="dcterms:W3CDTF">2002-03-11T10:22:12Z</dcterms:created>
  <dcterms:modified xsi:type="dcterms:W3CDTF">2021-08-26T04:42:53Z</dcterms:modified>
</cp:coreProperties>
</file>